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<sst xmlns="http://schemas.openxmlformats.org/spreadsheetml/2006/main" count="109" uniqueCount="68">
  <si>
    <t>DATA</t>
  </si>
  <si>
    <t>MOVIMENTI</t>
  </si>
  <si>
    <t>DARE</t>
  </si>
  <si>
    <t>AVERE</t>
  </si>
  <si>
    <t xml:space="preserve">DESCRIZIONE
</t>
  </si>
  <si>
    <t>SALDO</t>
  </si>
  <si>
    <t>SEGNO</t>
  </si>
  <si>
    <t>n°</t>
  </si>
  <si>
    <t>C/C DI CORRISPONDENZA</t>
  </si>
  <si>
    <t>A/B n°</t>
  </si>
  <si>
    <t>VALUTA</t>
  </si>
  <si>
    <t>versamentoA/B</t>
  </si>
  <si>
    <t>versamento cont</t>
  </si>
  <si>
    <t>BANCOMAT</t>
  </si>
  <si>
    <t>accredito stipendio</t>
  </si>
  <si>
    <t>bonifico ns favore</t>
  </si>
  <si>
    <t>pagam utenze</t>
  </si>
  <si>
    <t>bonifico vs terzi</t>
  </si>
  <si>
    <t>A</t>
  </si>
  <si>
    <t>scalare per valuta</t>
  </si>
  <si>
    <r>
      <t xml:space="preserve">estratto conto </t>
    </r>
    <r>
      <rPr>
        <b/>
        <i/>
        <sz val="10"/>
        <rFont val="Arial"/>
        <family val="2"/>
      </rPr>
      <t>(prospetto che riassume tutte le operazioni del trimestre)</t>
    </r>
  </si>
  <si>
    <t>in DARE le uscite</t>
  </si>
  <si>
    <t>in AVERE le entrate</t>
  </si>
  <si>
    <t>sfondo bianco: le prime annotazioni</t>
  </si>
  <si>
    <t>sfondo giallo: successive</t>
  </si>
  <si>
    <t>sfondo arancione: ultime</t>
  </si>
  <si>
    <t>informazioni per le valute:</t>
  </si>
  <si>
    <t xml:space="preserve">versamento contanti </t>
  </si>
  <si>
    <t>versamento assegni circolari stesso istituto</t>
  </si>
  <si>
    <t>versamento assegni bancari stesso sportello</t>
  </si>
  <si>
    <t>stessa data</t>
  </si>
  <si>
    <t>versamento A/B tratti su altre banche</t>
  </si>
  <si>
    <t>qualche giorno dopo</t>
  </si>
  <si>
    <t>bonifico a ns favore</t>
  </si>
  <si>
    <t>netto ricavo sconto di cambiali</t>
  </si>
  <si>
    <t>primo giorno non
 festivo successivo</t>
  </si>
  <si>
    <t>prelevamento in contanti</t>
  </si>
  <si>
    <t xml:space="preserve">richiesta assegni circolari </t>
  </si>
  <si>
    <t>bonifici a favore di terzi</t>
  </si>
  <si>
    <t>prelevamento Bancomat</t>
  </si>
  <si>
    <t>stessa data o venerdì</t>
  </si>
  <si>
    <t>pagamento ns assegni</t>
  </si>
  <si>
    <t>data assegno</t>
  </si>
  <si>
    <t>valuta</t>
  </si>
  <si>
    <t>movimenti</t>
  </si>
  <si>
    <t>saldi per valuta</t>
  </si>
  <si>
    <t>Segno</t>
  </si>
  <si>
    <t>importi</t>
  </si>
  <si>
    <t>giorni</t>
  </si>
  <si>
    <t>NUMERI</t>
  </si>
  <si>
    <t>Prospetto competenze spese</t>
  </si>
  <si>
    <t>interessi</t>
  </si>
  <si>
    <t>creditori</t>
  </si>
  <si>
    <t>tasso %</t>
  </si>
  <si>
    <t>ritenuta fiscale</t>
  </si>
  <si>
    <t>interessi netti</t>
  </si>
  <si>
    <t>ineressi debitori</t>
  </si>
  <si>
    <t>spese gestione e bolli</t>
  </si>
  <si>
    <t>sbilancio competenze da addebitare con valuta 31 marzo</t>
  </si>
  <si>
    <t>dare</t>
  </si>
  <si>
    <t>DEBITO (D)</t>
  </si>
  <si>
    <t>CREDITO(A)</t>
  </si>
  <si>
    <t>D</t>
  </si>
  <si>
    <t>totale numeri creditori</t>
  </si>
  <si>
    <t>totale numeri debitori</t>
  </si>
  <si>
    <t>avere</t>
  </si>
  <si>
    <t>saldo</t>
  </si>
  <si>
    <t>ipotesi in presenza di alternanza di saldi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</si>
</sst>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16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2" xfId="0" applyNumberFormat="1" applyFont="1" applyBorder="1" applyAlignment="1">
      <alignment/>
    </xf>
    <xf numFmtId="43" fontId="0" fillId="0" borderId="5" xfId="0" applyNumberFormat="1" applyFont="1" applyBorder="1" applyAlignment="1">
      <alignment/>
    </xf>
    <xf numFmtId="43" fontId="0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16" fontId="0" fillId="0" borderId="2" xfId="0" applyNumberFormat="1" applyBorder="1" applyAlignment="1">
      <alignment/>
    </xf>
    <xf numFmtId="16" fontId="0" fillId="0" borderId="5" xfId="0" applyNumberFormat="1" applyBorder="1" applyAlignment="1">
      <alignment/>
    </xf>
    <xf numFmtId="16" fontId="6" fillId="0" borderId="8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4" fillId="0" borderId="8" xfId="0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4" fillId="0" borderId="8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9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32">
      <selection activeCell="I52" sqref="I52"/>
    </sheetView>
  </sheetViews>
  <sheetFormatPr defaultColWidth="9.140625" defaultRowHeight="12.75"/>
  <cols>
    <col min="2" max="2" width="10.421875" style="0" customWidth="1"/>
    <col min="3" max="3" width="11.421875" style="0" customWidth="1"/>
    <col min="4" max="4" width="11.7109375" style="0" customWidth="1"/>
    <col min="5" max="5" width="14.421875" style="0" customWidth="1"/>
    <col min="6" max="6" width="15.421875" style="0" bestFit="1" customWidth="1"/>
    <col min="7" max="7" width="7.57421875" style="0" customWidth="1"/>
    <col min="8" max="9" width="10.8515625" style="0" customWidth="1"/>
    <col min="14" max="14" width="10.00390625" style="0" bestFit="1" customWidth="1"/>
  </cols>
  <sheetData>
    <row r="1" spans="1:9" ht="15">
      <c r="A1" s="78" t="s">
        <v>8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2" ht="15.75">
      <c r="A3" s="3" t="s">
        <v>20</v>
      </c>
      <c r="B3" s="18"/>
    </row>
    <row r="5" spans="1:16" ht="12.75">
      <c r="A5" s="77" t="s">
        <v>0</v>
      </c>
      <c r="B5" s="79" t="s">
        <v>4</v>
      </c>
      <c r="C5" s="77"/>
      <c r="D5" s="77" t="s">
        <v>1</v>
      </c>
      <c r="E5" s="77"/>
      <c r="F5" s="77" t="s">
        <v>5</v>
      </c>
      <c r="G5" s="77" t="s">
        <v>6</v>
      </c>
      <c r="H5" s="77" t="s">
        <v>10</v>
      </c>
      <c r="I5" s="77" t="s">
        <v>7</v>
      </c>
      <c r="P5" s="94" t="s">
        <v>67</v>
      </c>
    </row>
    <row r="6" spans="1:18" ht="12.75">
      <c r="A6" s="77"/>
      <c r="B6" s="77"/>
      <c r="C6" s="77"/>
      <c r="D6" s="4" t="s">
        <v>2</v>
      </c>
      <c r="E6" s="4" t="s">
        <v>3</v>
      </c>
      <c r="F6" s="77"/>
      <c r="G6" s="77"/>
      <c r="H6" s="77"/>
      <c r="I6" s="77"/>
      <c r="P6" s="85" t="s">
        <v>59</v>
      </c>
      <c r="Q6" s="86" t="s">
        <v>65</v>
      </c>
      <c r="R6" s="87" t="s">
        <v>66</v>
      </c>
    </row>
    <row r="7" spans="1:18" ht="12.75">
      <c r="A7" s="5">
        <v>42007</v>
      </c>
      <c r="B7" s="6" t="s">
        <v>12</v>
      </c>
      <c r="C7" s="7"/>
      <c r="D7" s="15"/>
      <c r="E7" s="15">
        <v>5000</v>
      </c>
      <c r="F7" s="19">
        <f>E7</f>
        <v>5000</v>
      </c>
      <c r="G7" s="20" t="s">
        <v>18</v>
      </c>
      <c r="H7" s="5">
        <f>A7</f>
        <v>42007</v>
      </c>
      <c r="I7" s="22">
        <v>1</v>
      </c>
      <c r="K7" t="s">
        <v>21</v>
      </c>
      <c r="P7" s="88">
        <v>3000</v>
      </c>
      <c r="Q7" s="89"/>
      <c r="R7" s="90">
        <f>-P7</f>
        <v>-3000</v>
      </c>
    </row>
    <row r="8" spans="1:18" ht="12.75">
      <c r="A8" s="8">
        <v>42010</v>
      </c>
      <c r="B8" s="9" t="s">
        <v>9</v>
      </c>
      <c r="C8" s="10"/>
      <c r="D8" s="16">
        <v>3000</v>
      </c>
      <c r="E8" s="16"/>
      <c r="F8" s="21">
        <f>F7+E8-D8</f>
        <v>2000</v>
      </c>
      <c r="G8" s="20" t="s">
        <v>18</v>
      </c>
      <c r="H8" s="8">
        <v>42009</v>
      </c>
      <c r="I8" s="23">
        <v>2</v>
      </c>
      <c r="K8" t="s">
        <v>22</v>
      </c>
      <c r="P8" s="88"/>
      <c r="Q8" s="89">
        <v>2000</v>
      </c>
      <c r="R8" s="90">
        <f>R7-P8+Q8</f>
        <v>-1000</v>
      </c>
    </row>
    <row r="9" spans="1:18" ht="12.75">
      <c r="A9" s="8">
        <v>42014</v>
      </c>
      <c r="B9" s="9" t="s">
        <v>11</v>
      </c>
      <c r="C9" s="10"/>
      <c r="D9" s="16"/>
      <c r="E9" s="16">
        <v>4000</v>
      </c>
      <c r="F9" s="21">
        <f aca="true" t="shared" si="0" ref="F9:F19">F8+E9-D9</f>
        <v>6000</v>
      </c>
      <c r="G9" s="20" t="s">
        <v>18</v>
      </c>
      <c r="H9" s="8">
        <v>42019</v>
      </c>
      <c r="I9" s="23">
        <v>4</v>
      </c>
      <c r="P9" s="88"/>
      <c r="Q9" s="89">
        <v>2000</v>
      </c>
      <c r="R9" s="90">
        <f>R8-P9+Q9</f>
        <v>1000</v>
      </c>
    </row>
    <row r="10" spans="1:18" ht="12.75">
      <c r="A10" s="8">
        <v>42016</v>
      </c>
      <c r="B10" s="9" t="s">
        <v>13</v>
      </c>
      <c r="C10" s="10"/>
      <c r="D10" s="16">
        <v>1000</v>
      </c>
      <c r="E10" s="16"/>
      <c r="F10" s="21">
        <f t="shared" si="0"/>
        <v>5000</v>
      </c>
      <c r="G10" s="20" t="s">
        <v>18</v>
      </c>
      <c r="H10" s="8">
        <v>42014</v>
      </c>
      <c r="I10" s="23">
        <v>3</v>
      </c>
      <c r="K10" t="s">
        <v>23</v>
      </c>
      <c r="P10" s="88">
        <v>500</v>
      </c>
      <c r="Q10" s="89"/>
      <c r="R10" s="90">
        <f>R9-P10+Q10</f>
        <v>500</v>
      </c>
    </row>
    <row r="11" spans="1:18" ht="12.75">
      <c r="A11" s="8">
        <v>42031</v>
      </c>
      <c r="B11" s="9" t="s">
        <v>14</v>
      </c>
      <c r="C11" s="10"/>
      <c r="D11" s="16"/>
      <c r="E11" s="16">
        <v>1500</v>
      </c>
      <c r="F11" s="21">
        <f t="shared" si="0"/>
        <v>6500</v>
      </c>
      <c r="G11" s="20" t="s">
        <v>18</v>
      </c>
      <c r="H11" s="8">
        <f>A11</f>
        <v>42031</v>
      </c>
      <c r="I11" s="23">
        <v>5</v>
      </c>
      <c r="K11" t="s">
        <v>24</v>
      </c>
      <c r="P11" s="91">
        <v>1500</v>
      </c>
      <c r="Q11" s="92"/>
      <c r="R11" s="93">
        <f>R10-P11+Q11</f>
        <v>-1000</v>
      </c>
    </row>
    <row r="12" spans="1:11" ht="12.75">
      <c r="A12" s="8">
        <v>42054</v>
      </c>
      <c r="B12" s="9" t="s">
        <v>15</v>
      </c>
      <c r="C12" s="10"/>
      <c r="D12" s="16"/>
      <c r="E12" s="16">
        <v>1000</v>
      </c>
      <c r="F12" s="21">
        <f t="shared" si="0"/>
        <v>7500</v>
      </c>
      <c r="G12" s="20" t="s">
        <v>18</v>
      </c>
      <c r="H12" s="8">
        <v>42056</v>
      </c>
      <c r="I12" s="23">
        <v>7</v>
      </c>
      <c r="K12" t="s">
        <v>25</v>
      </c>
    </row>
    <row r="13" spans="1:9" ht="12.75">
      <c r="A13" s="8">
        <v>42055</v>
      </c>
      <c r="B13" s="9" t="s">
        <v>16</v>
      </c>
      <c r="C13" s="10"/>
      <c r="D13" s="16">
        <v>300</v>
      </c>
      <c r="E13" s="16"/>
      <c r="F13" s="21">
        <f t="shared" si="0"/>
        <v>7200</v>
      </c>
      <c r="G13" s="20" t="s">
        <v>18</v>
      </c>
      <c r="H13" s="8">
        <f>A13</f>
        <v>42055</v>
      </c>
      <c r="I13" s="23">
        <v>6</v>
      </c>
    </row>
    <row r="14" spans="1:11" ht="12.75">
      <c r="A14" s="8">
        <v>42062</v>
      </c>
      <c r="B14" s="9" t="s">
        <v>14</v>
      </c>
      <c r="C14" s="10"/>
      <c r="D14" s="16"/>
      <c r="E14" s="16">
        <v>1500</v>
      </c>
      <c r="F14" s="21">
        <f t="shared" si="0"/>
        <v>8700</v>
      </c>
      <c r="G14" s="20" t="s">
        <v>18</v>
      </c>
      <c r="H14" s="8">
        <f>A14</f>
        <v>42062</v>
      </c>
      <c r="I14" s="23">
        <v>8</v>
      </c>
      <c r="K14" t="s">
        <v>26</v>
      </c>
    </row>
    <row r="15" spans="1:16" ht="12.75">
      <c r="A15" s="8">
        <v>42066</v>
      </c>
      <c r="B15" s="9" t="s">
        <v>13</v>
      </c>
      <c r="C15" s="10"/>
      <c r="D15" s="16">
        <v>1000</v>
      </c>
      <c r="E15" s="16"/>
      <c r="F15" s="21">
        <f t="shared" si="0"/>
        <v>7700</v>
      </c>
      <c r="G15" s="20" t="s">
        <v>18</v>
      </c>
      <c r="H15" s="8">
        <f>A15</f>
        <v>42066</v>
      </c>
      <c r="I15" s="23">
        <v>10</v>
      </c>
      <c r="K15" s="42" t="s">
        <v>27</v>
      </c>
      <c r="L15" s="43"/>
      <c r="M15" s="43"/>
      <c r="N15" s="44"/>
      <c r="O15" s="70" t="s">
        <v>30</v>
      </c>
      <c r="P15" s="71"/>
    </row>
    <row r="16" spans="1:16" ht="12.75">
      <c r="A16" s="8">
        <v>42069</v>
      </c>
      <c r="B16" s="9" t="s">
        <v>9</v>
      </c>
      <c r="C16" s="10"/>
      <c r="D16" s="16">
        <v>2000</v>
      </c>
      <c r="E16" s="16"/>
      <c r="F16" s="21">
        <f t="shared" si="0"/>
        <v>5700</v>
      </c>
      <c r="G16" s="20" t="s">
        <v>18</v>
      </c>
      <c r="H16" s="8">
        <v>42065</v>
      </c>
      <c r="I16" s="23">
        <v>9</v>
      </c>
      <c r="K16" s="45" t="s">
        <v>28</v>
      </c>
      <c r="L16" s="46"/>
      <c r="M16" s="46"/>
      <c r="N16" s="47"/>
      <c r="O16" s="72"/>
      <c r="P16" s="73"/>
    </row>
    <row r="17" spans="1:16" ht="12.75">
      <c r="A17" s="8">
        <v>42082</v>
      </c>
      <c r="B17" s="9" t="s">
        <v>17</v>
      </c>
      <c r="C17" s="10"/>
      <c r="D17" s="16">
        <v>1600</v>
      </c>
      <c r="E17" s="16"/>
      <c r="F17" s="21">
        <f t="shared" si="0"/>
        <v>4100</v>
      </c>
      <c r="G17" s="20" t="s">
        <v>18</v>
      </c>
      <c r="H17" s="8">
        <f>A17</f>
        <v>42082</v>
      </c>
      <c r="I17" s="23">
        <v>11</v>
      </c>
      <c r="K17" s="81" t="s">
        <v>29</v>
      </c>
      <c r="L17" s="65"/>
      <c r="M17" s="65"/>
      <c r="N17" s="80"/>
      <c r="O17" s="74"/>
      <c r="P17" s="75"/>
    </row>
    <row r="18" spans="1:16" ht="12.75">
      <c r="A18" s="1">
        <v>42086</v>
      </c>
      <c r="B18" s="9" t="s">
        <v>11</v>
      </c>
      <c r="C18" s="10"/>
      <c r="D18" s="16"/>
      <c r="E18" s="16">
        <v>1000</v>
      </c>
      <c r="F18" s="21">
        <f t="shared" si="0"/>
        <v>5100</v>
      </c>
      <c r="G18" s="20" t="s">
        <v>18</v>
      </c>
      <c r="H18" s="8">
        <v>42093</v>
      </c>
      <c r="I18" s="23">
        <v>13</v>
      </c>
      <c r="K18" s="82" t="s">
        <v>31</v>
      </c>
      <c r="L18" s="83"/>
      <c r="M18" s="83"/>
      <c r="N18" s="84"/>
      <c r="O18" s="70" t="s">
        <v>32</v>
      </c>
      <c r="P18" s="71"/>
    </row>
    <row r="19" spans="1:18" ht="12.75">
      <c r="A19" s="8">
        <v>42090</v>
      </c>
      <c r="B19" s="9" t="s">
        <v>14</v>
      </c>
      <c r="C19" s="10"/>
      <c r="D19" s="16"/>
      <c r="E19" s="16">
        <v>1500</v>
      </c>
      <c r="F19" s="21">
        <f t="shared" si="0"/>
        <v>6600</v>
      </c>
      <c r="G19" s="20" t="s">
        <v>18</v>
      </c>
      <c r="H19" s="8">
        <f>A19</f>
        <v>42090</v>
      </c>
      <c r="I19" s="23">
        <v>12</v>
      </c>
      <c r="K19" s="42" t="s">
        <v>33</v>
      </c>
      <c r="L19" s="43"/>
      <c r="M19" s="43"/>
      <c r="N19" s="44"/>
      <c r="O19" s="76" t="s">
        <v>35</v>
      </c>
      <c r="P19" s="71"/>
      <c r="Q19" s="24"/>
      <c r="R19" s="24"/>
    </row>
    <row r="20" spans="1:16" ht="12.75">
      <c r="A20" s="11"/>
      <c r="B20" s="9"/>
      <c r="C20" s="10"/>
      <c r="D20" s="16"/>
      <c r="E20" s="16"/>
      <c r="F20" s="11"/>
      <c r="G20" s="11"/>
      <c r="H20" s="8"/>
      <c r="I20" s="23"/>
      <c r="K20" s="81" t="s">
        <v>34</v>
      </c>
      <c r="L20" s="65"/>
      <c r="M20" s="65"/>
      <c r="N20" s="80"/>
      <c r="O20" s="74"/>
      <c r="P20" s="75"/>
    </row>
    <row r="21" spans="1:16" ht="12.75">
      <c r="A21" s="11"/>
      <c r="B21" s="9"/>
      <c r="C21" s="10"/>
      <c r="D21" s="16"/>
      <c r="E21" s="16"/>
      <c r="F21" s="11"/>
      <c r="G21" s="11"/>
      <c r="H21" s="11"/>
      <c r="I21" s="11"/>
      <c r="K21" s="42" t="s">
        <v>36</v>
      </c>
      <c r="L21" s="43"/>
      <c r="M21" s="43"/>
      <c r="N21" s="44"/>
      <c r="O21" s="70" t="s">
        <v>30</v>
      </c>
      <c r="P21" s="71"/>
    </row>
    <row r="22" spans="1:16" ht="12.75">
      <c r="A22" s="12"/>
      <c r="B22" s="13"/>
      <c r="C22" s="14"/>
      <c r="D22" s="17"/>
      <c r="E22" s="17"/>
      <c r="F22" s="12"/>
      <c r="G22" s="12"/>
      <c r="H22" s="12"/>
      <c r="I22" s="12"/>
      <c r="K22" s="45" t="s">
        <v>37</v>
      </c>
      <c r="L22" s="46"/>
      <c r="M22" s="46"/>
      <c r="N22" s="47"/>
      <c r="O22" s="72"/>
      <c r="P22" s="73"/>
    </row>
    <row r="23" spans="11:16" ht="12.75">
      <c r="K23" s="81" t="s">
        <v>38</v>
      </c>
      <c r="L23" s="65"/>
      <c r="M23" s="65"/>
      <c r="N23" s="80"/>
      <c r="O23" s="74"/>
      <c r="P23" s="75"/>
    </row>
    <row r="24" spans="11:16" ht="12.75">
      <c r="K24" s="82" t="s">
        <v>39</v>
      </c>
      <c r="L24" s="83"/>
      <c r="M24" s="83"/>
      <c r="N24" s="84"/>
      <c r="O24" s="66" t="s">
        <v>40</v>
      </c>
      <c r="P24" s="67"/>
    </row>
    <row r="25" spans="1:16" ht="15.75">
      <c r="A25" s="3" t="s">
        <v>19</v>
      </c>
      <c r="K25" s="82" t="s">
        <v>41</v>
      </c>
      <c r="L25" s="83"/>
      <c r="M25" s="83"/>
      <c r="N25" s="84"/>
      <c r="O25" s="66" t="s">
        <v>42</v>
      </c>
      <c r="P25" s="67"/>
    </row>
    <row r="27" spans="2:9" ht="12.75">
      <c r="B27" s="68" t="s">
        <v>43</v>
      </c>
      <c r="C27" s="66" t="s">
        <v>44</v>
      </c>
      <c r="D27" s="67"/>
      <c r="E27" s="66" t="s">
        <v>45</v>
      </c>
      <c r="F27" s="67"/>
      <c r="G27" s="68" t="s">
        <v>48</v>
      </c>
      <c r="H27" s="66" t="s">
        <v>49</v>
      </c>
      <c r="I27" s="67"/>
    </row>
    <row r="28" spans="2:9" ht="12.75">
      <c r="B28" s="69"/>
      <c r="C28" s="26" t="s">
        <v>2</v>
      </c>
      <c r="D28" s="25" t="s">
        <v>3</v>
      </c>
      <c r="E28" s="25" t="s">
        <v>46</v>
      </c>
      <c r="F28" s="27" t="s">
        <v>47</v>
      </c>
      <c r="G28" s="69"/>
      <c r="H28" s="54" t="s">
        <v>60</v>
      </c>
      <c r="I28" s="55" t="s">
        <v>61</v>
      </c>
    </row>
    <row r="29" spans="2:9" ht="12.75">
      <c r="B29" s="28">
        <v>42007</v>
      </c>
      <c r="C29" s="39"/>
      <c r="D29" s="39">
        <v>5000</v>
      </c>
      <c r="E29" s="31" t="s">
        <v>18</v>
      </c>
      <c r="F29" s="39">
        <v>5000</v>
      </c>
      <c r="G29" s="34">
        <f>B30-B29</f>
        <v>2</v>
      </c>
      <c r="H29" s="31"/>
      <c r="I29" s="31">
        <f>F29*G29</f>
        <v>10000</v>
      </c>
    </row>
    <row r="30" spans="2:12" ht="12.75">
      <c r="B30" s="29">
        <v>42009</v>
      </c>
      <c r="C30" s="40">
        <v>3000</v>
      </c>
      <c r="D30" s="40"/>
      <c r="E30" s="32" t="s">
        <v>18</v>
      </c>
      <c r="F30" s="40">
        <f>F29+D30-C30</f>
        <v>2000</v>
      </c>
      <c r="G30" s="35">
        <f aca="true" t="shared" si="1" ref="G30:G41">B31-B30</f>
        <v>5</v>
      </c>
      <c r="H30" s="32"/>
      <c r="I30" s="32">
        <f aca="true" t="shared" si="2" ref="I30:I41">F30*G30</f>
        <v>10000</v>
      </c>
      <c r="L30" s="94" t="s">
        <v>67</v>
      </c>
    </row>
    <row r="31" spans="2:15" ht="12.75">
      <c r="B31" s="29">
        <v>42014</v>
      </c>
      <c r="C31" s="40">
        <v>1000</v>
      </c>
      <c r="D31" s="40"/>
      <c r="E31" s="32" t="s">
        <v>18</v>
      </c>
      <c r="F31" s="40">
        <f aca="true" t="shared" si="3" ref="F31:F41">F30+D31-C31</f>
        <v>1000</v>
      </c>
      <c r="G31" s="35">
        <f t="shared" si="1"/>
        <v>5</v>
      </c>
      <c r="H31" s="32"/>
      <c r="I31" s="32">
        <f t="shared" si="2"/>
        <v>5000</v>
      </c>
      <c r="L31" s="56">
        <v>5000</v>
      </c>
      <c r="M31" s="57">
        <v>1</v>
      </c>
      <c r="N31" s="57"/>
      <c r="O31" s="58">
        <f>L31*M31</f>
        <v>5000</v>
      </c>
    </row>
    <row r="32" spans="2:15" ht="12.75">
      <c r="B32" s="29">
        <v>42019</v>
      </c>
      <c r="C32" s="40"/>
      <c r="D32" s="40">
        <v>4000</v>
      </c>
      <c r="E32" s="32" t="s">
        <v>18</v>
      </c>
      <c r="F32" s="40">
        <f t="shared" si="3"/>
        <v>5000</v>
      </c>
      <c r="G32" s="35">
        <f t="shared" si="1"/>
        <v>12</v>
      </c>
      <c r="H32" s="32"/>
      <c r="I32" s="32">
        <f t="shared" si="2"/>
        <v>60000</v>
      </c>
      <c r="L32" s="59">
        <v>6000</v>
      </c>
      <c r="M32" s="60">
        <v>1</v>
      </c>
      <c r="N32" s="60"/>
      <c r="O32" s="61">
        <f>L32*M32</f>
        <v>6000</v>
      </c>
    </row>
    <row r="33" spans="2:15" ht="12.75">
      <c r="B33" s="29">
        <v>42031</v>
      </c>
      <c r="C33" s="40"/>
      <c r="D33" s="40">
        <v>1500</v>
      </c>
      <c r="E33" s="32" t="s">
        <v>18</v>
      </c>
      <c r="F33" s="40">
        <f t="shared" si="3"/>
        <v>6500</v>
      </c>
      <c r="G33" s="35">
        <f t="shared" si="1"/>
        <v>24</v>
      </c>
      <c r="H33" s="32"/>
      <c r="I33" s="32">
        <f t="shared" si="2"/>
        <v>156000</v>
      </c>
      <c r="L33" s="59">
        <v>-3000</v>
      </c>
      <c r="M33" s="60">
        <v>1</v>
      </c>
      <c r="N33" s="60">
        <f>-L33*M33</f>
        <v>3000</v>
      </c>
      <c r="O33" s="61"/>
    </row>
    <row r="34" spans="2:15" ht="12.75">
      <c r="B34" s="29">
        <v>42055</v>
      </c>
      <c r="C34" s="40">
        <v>300</v>
      </c>
      <c r="D34" s="40"/>
      <c r="E34" s="32" t="s">
        <v>18</v>
      </c>
      <c r="F34" s="40">
        <f t="shared" si="3"/>
        <v>6200</v>
      </c>
      <c r="G34" s="35">
        <f t="shared" si="1"/>
        <v>1</v>
      </c>
      <c r="H34" s="32"/>
      <c r="I34" s="32">
        <f t="shared" si="2"/>
        <v>6200</v>
      </c>
      <c r="L34" s="59">
        <v>-1000</v>
      </c>
      <c r="M34" s="60">
        <v>1</v>
      </c>
      <c r="N34" s="60">
        <f>-L34*M34</f>
        <v>1000</v>
      </c>
      <c r="O34" s="61"/>
    </row>
    <row r="35" spans="2:15" ht="12.75">
      <c r="B35" s="29">
        <v>42056</v>
      </c>
      <c r="C35" s="40"/>
      <c r="D35" s="40">
        <v>1000</v>
      </c>
      <c r="E35" s="32" t="s">
        <v>18</v>
      </c>
      <c r="F35" s="40">
        <f t="shared" si="3"/>
        <v>7200</v>
      </c>
      <c r="G35" s="35">
        <f t="shared" si="1"/>
        <v>6</v>
      </c>
      <c r="H35" s="32"/>
      <c r="I35" s="32">
        <f t="shared" si="2"/>
        <v>43200</v>
      </c>
      <c r="L35" s="62">
        <v>3000</v>
      </c>
      <c r="M35" s="63">
        <v>1</v>
      </c>
      <c r="N35" s="63"/>
      <c r="O35" s="64">
        <f>L35*M35</f>
        <v>3000</v>
      </c>
    </row>
    <row r="36" spans="2:17" ht="12.75">
      <c r="B36" s="29">
        <v>42062</v>
      </c>
      <c r="C36" s="40"/>
      <c r="D36" s="40">
        <v>1500</v>
      </c>
      <c r="E36" s="32" t="s">
        <v>18</v>
      </c>
      <c r="F36" s="40">
        <f t="shared" si="3"/>
        <v>8700</v>
      </c>
      <c r="G36" s="35">
        <f t="shared" si="1"/>
        <v>3</v>
      </c>
      <c r="H36" s="32"/>
      <c r="I36" s="32">
        <f t="shared" si="2"/>
        <v>26100</v>
      </c>
      <c r="Q36" s="94"/>
    </row>
    <row r="37" spans="2:11" ht="12.75">
      <c r="B37" s="29">
        <v>42065</v>
      </c>
      <c r="C37" s="40">
        <v>2000</v>
      </c>
      <c r="D37" s="40"/>
      <c r="E37" s="32" t="s">
        <v>18</v>
      </c>
      <c r="F37" s="40">
        <f t="shared" si="3"/>
        <v>6700</v>
      </c>
      <c r="G37" s="35">
        <f t="shared" si="1"/>
        <v>1</v>
      </c>
      <c r="H37" s="32"/>
      <c r="I37" s="32">
        <f t="shared" si="2"/>
        <v>6700</v>
      </c>
      <c r="K37" s="94" t="s">
        <v>67</v>
      </c>
    </row>
    <row r="38" spans="2:16" ht="12.75">
      <c r="B38" s="29">
        <v>42066</v>
      </c>
      <c r="C38" s="40">
        <v>1000</v>
      </c>
      <c r="D38" s="40"/>
      <c r="E38" s="32" t="s">
        <v>18</v>
      </c>
      <c r="F38" s="40">
        <f t="shared" si="3"/>
        <v>5700</v>
      </c>
      <c r="G38" s="35">
        <f t="shared" si="1"/>
        <v>16</v>
      </c>
      <c r="H38" s="32"/>
      <c r="I38" s="32">
        <f t="shared" si="2"/>
        <v>91200</v>
      </c>
      <c r="K38" s="56" t="s">
        <v>18</v>
      </c>
      <c r="L38" s="57">
        <v>5000</v>
      </c>
      <c r="M38" s="57">
        <v>1</v>
      </c>
      <c r="N38" s="57">
        <f>L38*M38</f>
        <v>5000</v>
      </c>
      <c r="O38" s="43"/>
      <c r="P38" s="44"/>
    </row>
    <row r="39" spans="2:16" ht="12.75">
      <c r="B39" s="29">
        <v>42082</v>
      </c>
      <c r="C39" s="40">
        <v>1600</v>
      </c>
      <c r="D39" s="40"/>
      <c r="E39" s="32" t="s">
        <v>18</v>
      </c>
      <c r="F39" s="40">
        <f t="shared" si="3"/>
        <v>4100</v>
      </c>
      <c r="G39" s="35">
        <f t="shared" si="1"/>
        <v>8</v>
      </c>
      <c r="H39" s="32"/>
      <c r="I39" s="32">
        <f t="shared" si="2"/>
        <v>32800</v>
      </c>
      <c r="K39" s="59" t="s">
        <v>18</v>
      </c>
      <c r="L39" s="60">
        <v>6000</v>
      </c>
      <c r="M39" s="60">
        <v>1</v>
      </c>
      <c r="N39" s="60">
        <f>L39*M39</f>
        <v>6000</v>
      </c>
      <c r="O39" s="46"/>
      <c r="P39" s="47"/>
    </row>
    <row r="40" spans="2:16" ht="12.75">
      <c r="B40" s="29">
        <v>42090</v>
      </c>
      <c r="C40" s="40"/>
      <c r="D40" s="40">
        <v>1500</v>
      </c>
      <c r="E40" s="32" t="s">
        <v>18</v>
      </c>
      <c r="F40" s="40">
        <f t="shared" si="3"/>
        <v>5600</v>
      </c>
      <c r="G40" s="35">
        <f t="shared" si="1"/>
        <v>3</v>
      </c>
      <c r="H40" s="32"/>
      <c r="I40" s="32">
        <f t="shared" si="2"/>
        <v>16800</v>
      </c>
      <c r="K40" s="59" t="s">
        <v>62</v>
      </c>
      <c r="L40" s="60">
        <v>-3000</v>
      </c>
      <c r="M40" s="60">
        <v>1</v>
      </c>
      <c r="N40" s="60">
        <f>L40*M40</f>
        <v>-3000</v>
      </c>
      <c r="O40" s="46"/>
      <c r="P40" s="47"/>
    </row>
    <row r="41" spans="2:16" ht="13.5" thickBot="1">
      <c r="B41" s="29">
        <v>42093</v>
      </c>
      <c r="C41" s="40"/>
      <c r="D41" s="40">
        <v>1000</v>
      </c>
      <c r="E41" s="32" t="s">
        <v>18</v>
      </c>
      <c r="F41" s="40">
        <f t="shared" si="3"/>
        <v>6600</v>
      </c>
      <c r="G41" s="35">
        <f t="shared" si="1"/>
        <v>1</v>
      </c>
      <c r="H41" s="32"/>
      <c r="I41" s="37">
        <f t="shared" si="2"/>
        <v>6600</v>
      </c>
      <c r="K41" s="59" t="s">
        <v>62</v>
      </c>
      <c r="L41" s="60">
        <v>-1000</v>
      </c>
      <c r="M41" s="60">
        <v>1</v>
      </c>
      <c r="N41" s="60">
        <f>L41*M41</f>
        <v>-1000</v>
      </c>
      <c r="O41" s="46"/>
      <c r="P41" s="47"/>
    </row>
    <row r="42" spans="2:16" ht="13.5" thickTop="1">
      <c r="B42" s="30">
        <v>42094</v>
      </c>
      <c r="C42" s="41"/>
      <c r="D42" s="41"/>
      <c r="E42" s="33"/>
      <c r="F42" s="33"/>
      <c r="G42" s="36"/>
      <c r="H42" s="33"/>
      <c r="I42" s="38">
        <f>SUM(I29:I41)</f>
        <v>470600</v>
      </c>
      <c r="K42" s="59" t="s">
        <v>18</v>
      </c>
      <c r="L42" s="60">
        <v>3000</v>
      </c>
      <c r="M42" s="60">
        <v>1</v>
      </c>
      <c r="N42" s="60">
        <f>L42*M42</f>
        <v>3000</v>
      </c>
      <c r="O42" s="46"/>
      <c r="P42" s="47"/>
    </row>
    <row r="43" spans="11:16" ht="12.75">
      <c r="K43" s="59"/>
      <c r="L43" s="46"/>
      <c r="M43" s="46"/>
      <c r="N43" s="46"/>
      <c r="O43" s="46"/>
      <c r="P43" s="47"/>
    </row>
    <row r="44" spans="1:16" ht="15.75">
      <c r="A44" s="3" t="s">
        <v>50</v>
      </c>
      <c r="B44" s="3"/>
      <c r="C44" s="3"/>
      <c r="K44" s="59" t="s">
        <v>18</v>
      </c>
      <c r="L44" s="46" t="s">
        <v>63</v>
      </c>
      <c r="M44" s="46"/>
      <c r="N44" s="60">
        <f>SUMIF(K38:K42,K44,N38:N42)</f>
        <v>14000</v>
      </c>
      <c r="O44" s="60"/>
      <c r="P44" s="61">
        <f>SUMIF(K$38:K$42,K44,N$38:N$42)</f>
        <v>14000</v>
      </c>
    </row>
    <row r="45" spans="11:16" ht="12.75">
      <c r="K45" s="62" t="s">
        <v>62</v>
      </c>
      <c r="L45" s="65" t="s">
        <v>64</v>
      </c>
      <c r="M45" s="65"/>
      <c r="N45" s="63">
        <f>SUMIF(K38:K42,K45,N38:N42)</f>
        <v>-4000</v>
      </c>
      <c r="O45" s="63"/>
      <c r="P45" s="64">
        <f>SUMIF(K$38:K$42,K45,N$38:N$42)</f>
        <v>-4000</v>
      </c>
    </row>
    <row r="46" spans="1:6" ht="12.75">
      <c r="A46" s="42" t="s">
        <v>51</v>
      </c>
      <c r="B46" s="43" t="s">
        <v>52</v>
      </c>
      <c r="C46" s="43" t="s">
        <v>53</v>
      </c>
      <c r="D46" s="44">
        <v>1</v>
      </c>
      <c r="E46" s="31"/>
      <c r="F46" s="39">
        <f>I42*D46/36500</f>
        <v>12.893150684931507</v>
      </c>
    </row>
    <row r="47" spans="1:6" ht="13.5" thickBot="1">
      <c r="A47" s="45" t="s">
        <v>54</v>
      </c>
      <c r="B47" s="46"/>
      <c r="C47" s="95">
        <v>0.2</v>
      </c>
      <c r="D47" s="47"/>
      <c r="E47" s="32"/>
      <c r="F47" s="51">
        <f>F46*C47</f>
        <v>2.578630136986302</v>
      </c>
    </row>
    <row r="48" spans="1:6" ht="14.25" thickBot="1" thickTop="1">
      <c r="A48" s="45" t="s">
        <v>55</v>
      </c>
      <c r="B48" s="46"/>
      <c r="C48" s="46"/>
      <c r="D48" s="47"/>
      <c r="E48" s="32"/>
      <c r="F48" s="52">
        <f>F46-F47</f>
        <v>10.314520547945206</v>
      </c>
    </row>
    <row r="49" spans="1:6" ht="13.5" thickTop="1">
      <c r="A49" s="45"/>
      <c r="B49" s="46"/>
      <c r="C49" s="46"/>
      <c r="D49" s="47"/>
      <c r="E49" s="32"/>
      <c r="F49" s="32"/>
    </row>
    <row r="50" spans="1:6" ht="12.75">
      <c r="A50" s="45" t="s">
        <v>56</v>
      </c>
      <c r="B50" s="46"/>
      <c r="C50" s="46"/>
      <c r="D50" s="47"/>
      <c r="E50" s="32"/>
      <c r="F50" s="32"/>
    </row>
    <row r="51" spans="1:6" ht="13.5" thickBot="1">
      <c r="A51" s="45" t="s">
        <v>57</v>
      </c>
      <c r="B51" s="46"/>
      <c r="C51" s="46"/>
      <c r="D51" s="47"/>
      <c r="E51" s="51">
        <v>30</v>
      </c>
      <c r="F51" s="32"/>
    </row>
    <row r="52" spans="1:6" ht="13.5" thickTop="1">
      <c r="A52" s="45"/>
      <c r="B52" s="46"/>
      <c r="C52" s="46"/>
      <c r="D52" s="47"/>
      <c r="E52" s="32"/>
      <c r="F52" s="32"/>
    </row>
    <row r="53" spans="1:6" ht="12.75">
      <c r="A53" s="48" t="s">
        <v>58</v>
      </c>
      <c r="B53" s="49"/>
      <c r="C53" s="49"/>
      <c r="D53" s="50"/>
      <c r="E53" s="53">
        <f>E51-F48</f>
        <v>19.685479452054793</v>
      </c>
      <c r="F53" s="33"/>
    </row>
  </sheetData>
  <mergeCells count="19">
    <mergeCell ref="F5:F6"/>
    <mergeCell ref="G5:G6"/>
    <mergeCell ref="H5:H6"/>
    <mergeCell ref="A1:I1"/>
    <mergeCell ref="I5:I6"/>
    <mergeCell ref="D5:E5"/>
    <mergeCell ref="A5:A6"/>
    <mergeCell ref="B5:C6"/>
    <mergeCell ref="O24:P24"/>
    <mergeCell ref="O25:P25"/>
    <mergeCell ref="O15:P17"/>
    <mergeCell ref="O18:P18"/>
    <mergeCell ref="O19:P20"/>
    <mergeCell ref="O21:P23"/>
    <mergeCell ref="H27:I27"/>
    <mergeCell ref="B27:B28"/>
    <mergeCell ref="C27:D27"/>
    <mergeCell ref="E27:F27"/>
    <mergeCell ref="G27:G28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2015-03-03T17:20:55Z</cp:lastPrinted>
  <dcterms:created xsi:type="dcterms:W3CDTF">2015-02-26T16:36:35Z</dcterms:created>
  <dcterms:modified xsi:type="dcterms:W3CDTF">2015-04-12T09:41:30Z</dcterms:modified>
  <cp:category/>
  <cp:version/>
  <cp:contentType/>
  <cp:contentStatus/>
</cp:coreProperties>
</file>